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 ПЗЗ\2024\постановление\3 редакция\"/>
    </mc:Choice>
  </mc:AlternateContent>
  <bookViews>
    <workbookView xWindow="-120" yWindow="-120" windowWidth="25890" windowHeight="15840"/>
  </bookViews>
  <sheets>
    <sheet name="4 приложение" sheetId="2" r:id="rId1"/>
  </sheet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приложение'!$G$16</definedName>
    <definedName name="_ftnref2" localSheetId="0">'4 приложение'!$I$16</definedName>
    <definedName name="_ftnref3" localSheetId="0">'4 приложение'!$B$29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приложение'!$A$1:$L$111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" l="1"/>
  <c r="P10" i="2"/>
  <c r="P8" i="2"/>
  <c r="J46" i="2" l="1"/>
  <c r="J34" i="2"/>
  <c r="J22" i="2"/>
  <c r="J58" i="2"/>
  <c r="K34" i="2" l="1"/>
  <c r="K33" i="2"/>
  <c r="O34" i="2"/>
  <c r="P34" i="2" s="1"/>
  <c r="P33" i="2"/>
  <c r="K22" i="2"/>
  <c r="K21" i="2"/>
  <c r="P22" i="2"/>
  <c r="P21" i="2"/>
  <c r="O22" i="2"/>
  <c r="K68" i="2" l="1"/>
  <c r="K20" i="2"/>
  <c r="J31" i="2"/>
  <c r="L22" i="2" l="1"/>
  <c r="L77" i="2"/>
  <c r="L76" i="2"/>
  <c r="L75" i="2"/>
  <c r="L74" i="2"/>
  <c r="I69" i="2"/>
  <c r="H69" i="2"/>
  <c r="I70" i="2"/>
  <c r="H70" i="2"/>
  <c r="K67" i="2"/>
  <c r="J68" i="2"/>
  <c r="J67" i="2" s="1"/>
  <c r="G68" i="2"/>
  <c r="L65" i="2"/>
  <c r="L64" i="2"/>
  <c r="L63" i="2"/>
  <c r="L62" i="2"/>
  <c r="I57" i="2"/>
  <c r="I58" i="2"/>
  <c r="K56" i="2"/>
  <c r="K55" i="2" s="1"/>
  <c r="H56" i="2"/>
  <c r="H55" i="2" s="1"/>
  <c r="G56" i="2"/>
  <c r="G55" i="2" s="1"/>
  <c r="L53" i="2"/>
  <c r="L52" i="2"/>
  <c r="L51" i="2"/>
  <c r="L50" i="2"/>
  <c r="I45" i="2"/>
  <c r="I46" i="2"/>
  <c r="K44" i="2"/>
  <c r="K43" i="2" s="1"/>
  <c r="H44" i="2"/>
  <c r="H43" i="2" s="1"/>
  <c r="G44" i="2"/>
  <c r="L41" i="2"/>
  <c r="L40" i="2"/>
  <c r="L39" i="2"/>
  <c r="L38" i="2"/>
  <c r="K9" i="2"/>
  <c r="I33" i="2"/>
  <c r="I34" i="2"/>
  <c r="H32" i="2"/>
  <c r="H31" i="2" s="1"/>
  <c r="G32" i="2"/>
  <c r="L29" i="2"/>
  <c r="L28" i="2"/>
  <c r="L27" i="2"/>
  <c r="L26" i="2"/>
  <c r="K19" i="2"/>
  <c r="I20" i="2"/>
  <c r="H20" i="2"/>
  <c r="H19" i="2" s="1"/>
  <c r="L17" i="2"/>
  <c r="L16" i="2"/>
  <c r="L15" i="2"/>
  <c r="L14" i="2"/>
  <c r="G10" i="2"/>
  <c r="G9" i="2"/>
  <c r="L33" i="2" l="1"/>
  <c r="L70" i="2"/>
  <c r="I32" i="2"/>
  <c r="I31" i="2" s="1"/>
  <c r="I68" i="2"/>
  <c r="I67" i="2" s="1"/>
  <c r="J55" i="2"/>
  <c r="L69" i="2"/>
  <c r="L46" i="2"/>
  <c r="H10" i="2"/>
  <c r="I10" i="2"/>
  <c r="H68" i="2"/>
  <c r="H67" i="2" s="1"/>
  <c r="L45" i="2"/>
  <c r="L34" i="2"/>
  <c r="I9" i="2"/>
  <c r="I8" i="2" s="1"/>
  <c r="I7" i="2" s="1"/>
  <c r="I56" i="2"/>
  <c r="L56" i="2" s="1"/>
  <c r="L57" i="2"/>
  <c r="J9" i="2"/>
  <c r="J43" i="2"/>
  <c r="L21" i="2"/>
  <c r="J19" i="2"/>
  <c r="J10" i="2"/>
  <c r="G31" i="2"/>
  <c r="G43" i="2"/>
  <c r="I44" i="2"/>
  <c r="I43" i="2" s="1"/>
  <c r="G67" i="2"/>
  <c r="H9" i="2"/>
  <c r="I19" i="2"/>
  <c r="L58" i="2"/>
  <c r="K10" i="2"/>
  <c r="K8" i="2" s="1"/>
  <c r="K7" i="2" s="1"/>
  <c r="K32" i="2"/>
  <c r="K31" i="2" s="1"/>
  <c r="G8" i="2"/>
  <c r="G7" i="2" s="1"/>
  <c r="L9" i="2" l="1"/>
  <c r="L68" i="2"/>
  <c r="I55" i="2"/>
  <c r="L55" i="2" s="1"/>
  <c r="L67" i="2"/>
  <c r="L32" i="2"/>
  <c r="H8" i="2"/>
  <c r="H7" i="2" s="1"/>
  <c r="J8" i="2"/>
  <c r="L19" i="2"/>
  <c r="L20" i="2"/>
  <c r="L10" i="2"/>
  <c r="L44" i="2"/>
  <c r="L43" i="2"/>
  <c r="L31" i="2"/>
  <c r="L8" i="2" l="1"/>
  <c r="J7" i="2"/>
  <c r="L7" i="2" s="1"/>
</calcChain>
</file>

<file path=xl/sharedStrings.xml><?xml version="1.0" encoding="utf-8"?>
<sst xmlns="http://schemas.openxmlformats.org/spreadsheetml/2006/main" count="424" uniqueCount="70">
  <si>
    <t>№ 
пп</t>
  </si>
  <si>
    <t>Наименование мероприятия
и источники его финансового обеспечения</t>
  </si>
  <si>
    <t>КБК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</si>
  <si>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</si>
  <si>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</si>
  <si>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</si>
  <si>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</si>
  <si>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</si>
  <si>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</si>
  <si>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</si>
  <si>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</si>
  <si>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</si>
  <si>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</si>
  <si>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</si>
  <si>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</si>
  <si>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</si>
  <si>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</si>
  <si>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средства государственных внебюджетных фондов</t>
  </si>
  <si>
    <t>средства юридических лиц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</si>
  <si>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</si>
  <si>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всего, из них: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</si>
  <si>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</si>
  <si>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</si>
  <si>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</si>
  <si>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</si>
  <si>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Бюджет субъекта Российской Федерации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</si>
  <si>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</si>
  <si>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</si>
  <si>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</si>
  <si>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Приложение № 2.2</t>
  </si>
  <si>
    <t>1.1</t>
  </si>
  <si>
    <t>Наименование мероприятия и источники его финансового обеспечения</t>
  </si>
  <si>
    <t>Объемы финансового обеспечения по годам реализации Программы, тыс. рублей</t>
  </si>
  <si>
    <r>
      <rPr>
        <b/>
        <sz val="12"/>
        <rFont val="Times New Roman"/>
        <family val="1"/>
        <charset val="204"/>
      </rPr>
      <t>Общий объем финансирования</t>
    </r>
    <r>
      <rPr>
        <sz val="12"/>
        <rFont val="Times New Roman"/>
        <family val="1"/>
        <charset val="204"/>
      </rPr>
      <t xml:space="preserve"> региональной программы модернизации (межбюджетный трансферт федерального бюджета, бюджет субъекта Российской Федерации, не софинансируемые за счет средств федерального бюджета расходы субъекта Российской Федерации, средства юридических лиц и пр.)</t>
    </r>
  </si>
  <si>
    <t>1.1.</t>
  </si>
  <si>
    <r>
      <rPr>
        <b/>
        <sz val="12"/>
        <rFont val="Times New Roman"/>
        <family val="1"/>
        <charset val="204"/>
      </rPr>
      <t>Общий объем финансирования</t>
    </r>
    <r>
      <rPr>
        <sz val="12"/>
        <rFont val="Times New Roman"/>
        <family val="1"/>
        <charset val="204"/>
      </rPr>
      <t xml:space="preserve"> мероприятия (межбюджетный трансферт федерального бюджета, бюджет субъекта Российской Федерации, не софинансируемые за счет средств федерального бюджета расходы субъекта Российской Федерации, средства юридических лиц и пр.)</t>
    </r>
  </si>
  <si>
    <t>бюджет субъекта Российской Федерации (в случае выделения средств резервного фонда Правительства Российской Федерации в соответствии с распоряжением Правительства Российской Федерации)</t>
  </si>
  <si>
    <t>межбюджетные трансферты федерального бюджета (средства резервного фонда Правительства Российской Федерации в соответствии с распоряжением Правительства Российской Федерации)</t>
  </si>
  <si>
    <t>Прочие расходы региональной программы модернизации, в том числе:</t>
  </si>
  <si>
    <t>межбюджетные трансферты из бюджетов субъектов Российской Федерации</t>
  </si>
  <si>
    <t>1.2.</t>
  </si>
  <si>
    <t>1.</t>
  </si>
  <si>
    <t>2.1.</t>
  </si>
  <si>
    <t>2.2.</t>
  </si>
  <si>
    <t>2.3.</t>
  </si>
  <si>
    <t>1.3.</t>
  </si>
  <si>
    <t>2.</t>
  </si>
  <si>
    <t>3.</t>
  </si>
  <si>
    <t>3.1.</t>
  </si>
  <si>
    <t>3.2.</t>
  </si>
  <si>
    <t>3.3.</t>
  </si>
  <si>
    <r>
      <rPr>
        <b/>
        <sz val="12"/>
        <rFont val="Times New Roman"/>
        <family val="1"/>
        <charset val="204"/>
      </rPr>
      <t>Мероприятие 4. Оснащение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</si>
  <si>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4.</t>
  </si>
  <si>
    <t>4.1.</t>
  </si>
  <si>
    <t>4.2.</t>
  </si>
  <si>
    <t>4.3.</t>
  </si>
  <si>
    <t>5.</t>
  </si>
  <si>
    <t>5.1.</t>
  </si>
  <si>
    <t>5.2.</t>
  </si>
  <si>
    <t>5.3.</t>
  </si>
  <si>
    <t>Ресурсное обеспечение
реализации программы модернизации первичного звена здравоохранения Кировской области
(мероприятия НЕ софинансируемые из средств федерального бюджета)</t>
  </si>
  <si>
    <r>
      <rPr>
        <b/>
        <sz val="12"/>
        <rFont val="Times New Roman"/>
        <family val="1"/>
        <charset val="204"/>
      </rPr>
      <t>Мероприятие 5. Оснащение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</si>
  <si>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6.</t>
  </si>
  <si>
    <t>6.1.</t>
  </si>
  <si>
    <t>7.</t>
  </si>
  <si>
    <t>7.1.</t>
  </si>
  <si>
    <r>
      <rPr>
        <b/>
        <sz val="12"/>
        <rFont val="Times New Roman"/>
        <family val="1"/>
        <charset val="204"/>
      </rPr>
      <t xml:space="preserve">Мероприятие 7. </t>
    </r>
    <r>
      <rPr>
        <sz val="12"/>
        <rFont val="Times New Roman"/>
        <family val="1"/>
        <charset val="204"/>
      </rPr>
      <t>Приобретение передвижных мобильных комплексов в медицинские организации для оказания медицинской помощи жителям сельских поселений и малых городов</t>
    </r>
  </si>
  <si>
    <t xml:space="preserve">Приложение № 1
Приложение № 2
к Региональной программе
</t>
  </si>
  <si>
    <t>__________________</t>
  </si>
  <si>
    <t>Ресурсное обеспечение реализации  Региональной программы
(мероприятия, софинансируемые из средств федерального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</si>
</sst>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justify" vertical="top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vertical="top" wrapText="1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top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2" fontId="2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RowHeight="15" x14ac:dyDescent="0.25"/>
  <cols>
    <col min="1" max="1" width="9.5703125" bestFit="1" customWidth="1"/>
    <col min="2" max="2" width="53.855468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  <col min="15" max="15" width="11" customWidth="1"/>
  </cols>
  <sheetData>
    <row r="1" spans="1:17" ht="92.25" customHeight="1" x14ac:dyDescent="0.25">
      <c r="A1" s="15"/>
      <c r="B1" s="16"/>
      <c r="C1" s="16"/>
      <c r="D1" s="16"/>
      <c r="E1" s="16"/>
      <c r="F1" s="16"/>
      <c r="G1" s="17"/>
      <c r="H1" s="18"/>
      <c r="I1" s="19"/>
      <c r="J1" s="19"/>
      <c r="K1" s="43" t="s">
        <v>67</v>
      </c>
      <c r="L1" s="43"/>
    </row>
    <row r="2" spans="1:17" ht="15.75" customHeight="1" x14ac:dyDescent="0.25">
      <c r="A2" s="15"/>
      <c r="B2" s="16"/>
      <c r="C2" s="16"/>
      <c r="D2" s="16"/>
      <c r="E2" s="16"/>
      <c r="F2" s="16"/>
      <c r="G2" s="17"/>
      <c r="H2" s="18"/>
      <c r="I2" s="20"/>
      <c r="J2" s="20"/>
      <c r="K2" s="20"/>
      <c r="L2" s="20"/>
    </row>
    <row r="3" spans="1:17" ht="72" customHeight="1" x14ac:dyDescent="0.25">
      <c r="A3" s="44" t="s">
        <v>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Q3" s="14"/>
    </row>
    <row r="4" spans="1:17" ht="22.5" customHeight="1" x14ac:dyDescent="0.25">
      <c r="A4" s="45" t="s">
        <v>0</v>
      </c>
      <c r="B4" s="46" t="s">
        <v>31</v>
      </c>
      <c r="C4" s="46" t="s">
        <v>2</v>
      </c>
      <c r="D4" s="46"/>
      <c r="E4" s="46"/>
      <c r="F4" s="46"/>
      <c r="G4" s="47" t="s">
        <v>32</v>
      </c>
      <c r="H4" s="47"/>
      <c r="I4" s="47"/>
      <c r="J4" s="47"/>
      <c r="K4" s="47"/>
      <c r="L4" s="47"/>
    </row>
    <row r="5" spans="1:17" ht="31.5" x14ac:dyDescent="0.25">
      <c r="A5" s="45"/>
      <c r="B5" s="46"/>
      <c r="C5" s="36" t="s">
        <v>3</v>
      </c>
      <c r="D5" s="36" t="s">
        <v>4</v>
      </c>
      <c r="E5" s="36" t="s">
        <v>5</v>
      </c>
      <c r="F5" s="36" t="s">
        <v>6</v>
      </c>
      <c r="G5" s="37" t="s">
        <v>7</v>
      </c>
      <c r="H5" s="37" t="s">
        <v>8</v>
      </c>
      <c r="I5" s="37" t="s">
        <v>9</v>
      </c>
      <c r="J5" s="38" t="s">
        <v>10</v>
      </c>
      <c r="K5" s="37" t="s">
        <v>11</v>
      </c>
      <c r="L5" s="37" t="s">
        <v>12</v>
      </c>
    </row>
    <row r="6" spans="1:17" ht="15.75" x14ac:dyDescent="0.25">
      <c r="A6" s="34">
        <v>1</v>
      </c>
      <c r="B6" s="34">
        <v>2</v>
      </c>
      <c r="C6" s="41">
        <v>3</v>
      </c>
      <c r="D6" s="41"/>
      <c r="E6" s="41"/>
      <c r="F6" s="41"/>
      <c r="G6" s="34">
        <v>4</v>
      </c>
      <c r="H6" s="34">
        <v>5</v>
      </c>
      <c r="I6" s="34">
        <v>6</v>
      </c>
      <c r="J6" s="34">
        <v>7</v>
      </c>
      <c r="K6" s="34">
        <v>8</v>
      </c>
      <c r="L6" s="34">
        <v>9</v>
      </c>
      <c r="O6" s="14"/>
    </row>
    <row r="7" spans="1:17" ht="110.25" x14ac:dyDescent="0.25">
      <c r="A7" s="34"/>
      <c r="B7" s="27" t="s">
        <v>33</v>
      </c>
      <c r="C7" s="34" t="s">
        <v>22</v>
      </c>
      <c r="D7" s="34" t="s">
        <v>22</v>
      </c>
      <c r="E7" s="34" t="s">
        <v>22</v>
      </c>
      <c r="F7" s="34" t="s">
        <v>22</v>
      </c>
      <c r="G7" s="28">
        <f>G8</f>
        <v>1104399.8999999999</v>
      </c>
      <c r="H7" s="28">
        <f t="shared" ref="H7:K7" si="0">H8</f>
        <v>1128288.5</v>
      </c>
      <c r="I7" s="28">
        <f t="shared" si="0"/>
        <v>1035082.4</v>
      </c>
      <c r="J7" s="28">
        <f t="shared" si="0"/>
        <v>958166.3</v>
      </c>
      <c r="K7" s="28">
        <f t="shared" si="0"/>
        <v>1473131.8000000003</v>
      </c>
      <c r="L7" s="28">
        <f>G7+H7+I7+J7+K7</f>
        <v>5699068.9000000004</v>
      </c>
      <c r="O7" s="14"/>
    </row>
    <row r="8" spans="1:17" ht="15.75" x14ac:dyDescent="0.25">
      <c r="A8" s="42"/>
      <c r="B8" s="1" t="s">
        <v>13</v>
      </c>
      <c r="C8" s="35" t="s">
        <v>22</v>
      </c>
      <c r="D8" s="35" t="s">
        <v>22</v>
      </c>
      <c r="E8" s="35" t="s">
        <v>22</v>
      </c>
      <c r="F8" s="35" t="s">
        <v>22</v>
      </c>
      <c r="G8" s="7">
        <f>G9+G10</f>
        <v>1104399.8999999999</v>
      </c>
      <c r="H8" s="7">
        <f t="shared" ref="H8:K8" si="1">H9+H10</f>
        <v>1128288.5</v>
      </c>
      <c r="I8" s="7">
        <f>I9+I10</f>
        <v>1035082.4</v>
      </c>
      <c r="J8" s="7">
        <f t="shared" si="1"/>
        <v>958166.3</v>
      </c>
      <c r="K8" s="7">
        <f t="shared" si="1"/>
        <v>1473131.8000000003</v>
      </c>
      <c r="L8" s="7">
        <f>G8+H8+I8+J8+K8</f>
        <v>5699068.9000000004</v>
      </c>
      <c r="O8" s="14">
        <v>987281.9</v>
      </c>
      <c r="P8" s="14">
        <f>J8-O8</f>
        <v>-29115.599999999977</v>
      </c>
    </row>
    <row r="9" spans="1:17" ht="15.75" x14ac:dyDescent="0.25">
      <c r="A9" s="42"/>
      <c r="B9" s="2" t="s">
        <v>14</v>
      </c>
      <c r="C9" s="35" t="s">
        <v>22</v>
      </c>
      <c r="D9" s="35" t="s">
        <v>22</v>
      </c>
      <c r="E9" s="35" t="s">
        <v>22</v>
      </c>
      <c r="F9" s="35" t="s">
        <v>22</v>
      </c>
      <c r="G9" s="7">
        <f>G21+G33+G45+G57+G69</f>
        <v>1079522</v>
      </c>
      <c r="H9" s="7">
        <f>H21+H33+H45+H57+H69</f>
        <v>1102873</v>
      </c>
      <c r="I9" s="7">
        <f>I21+I33+I45+I57+I69</f>
        <v>1011766</v>
      </c>
      <c r="J9" s="7">
        <f>J21+J33+J45+J57+J69</f>
        <v>936582.3</v>
      </c>
      <c r="K9" s="7">
        <f>K21+K33+K45+K57+K69</f>
        <v>1439947.7434683274</v>
      </c>
      <c r="L9" s="7">
        <f>G9+H9+I9+J9+K9</f>
        <v>5570691.0434683273</v>
      </c>
      <c r="O9" s="14">
        <v>965042.1</v>
      </c>
      <c r="P9" s="14">
        <f t="shared" ref="P9:P10" si="2">J9-O9</f>
        <v>-28459.79999999993</v>
      </c>
    </row>
    <row r="10" spans="1:17" ht="15.75" x14ac:dyDescent="0.25">
      <c r="A10" s="42"/>
      <c r="B10" s="2" t="s">
        <v>15</v>
      </c>
      <c r="C10" s="35" t="s">
        <v>22</v>
      </c>
      <c r="D10" s="35" t="s">
        <v>22</v>
      </c>
      <c r="E10" s="35" t="s">
        <v>22</v>
      </c>
      <c r="F10" s="35" t="s">
        <v>22</v>
      </c>
      <c r="G10" s="7">
        <f>G22+G34+G46+G58+G70</f>
        <v>24877.9</v>
      </c>
      <c r="H10" s="7">
        <f t="shared" ref="H10:K10" si="3">H22+H34+H46+H58+H70</f>
        <v>25415.500000000004</v>
      </c>
      <c r="I10" s="7">
        <f t="shared" si="3"/>
        <v>23316.400000000001</v>
      </c>
      <c r="J10" s="7">
        <f t="shared" si="3"/>
        <v>21583.999999999989</v>
      </c>
      <c r="K10" s="7">
        <f t="shared" si="3"/>
        <v>33184.056531672773</v>
      </c>
      <c r="L10" s="7">
        <f t="shared" ref="L10:L77" si="4">G10+H10+I10+J10+K10</f>
        <v>128377.85653167278</v>
      </c>
      <c r="M10" s="13"/>
      <c r="O10" s="14">
        <v>22239.800000000007</v>
      </c>
      <c r="P10" s="14">
        <f t="shared" si="2"/>
        <v>-655.80000000001746</v>
      </c>
    </row>
    <row r="11" spans="1:17" ht="78.75" x14ac:dyDescent="0.25">
      <c r="A11" s="42"/>
      <c r="B11" s="2" t="s">
        <v>37</v>
      </c>
      <c r="C11" s="35" t="s">
        <v>22</v>
      </c>
      <c r="D11" s="35" t="s">
        <v>22</v>
      </c>
      <c r="E11" s="35" t="s">
        <v>22</v>
      </c>
      <c r="F11" s="35" t="s">
        <v>22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29"/>
    </row>
    <row r="12" spans="1:17" ht="78.75" x14ac:dyDescent="0.25">
      <c r="A12" s="42"/>
      <c r="B12" s="2" t="s">
        <v>36</v>
      </c>
      <c r="C12" s="35" t="s">
        <v>22</v>
      </c>
      <c r="D12" s="35" t="s">
        <v>22</v>
      </c>
      <c r="E12" s="35" t="s">
        <v>22</v>
      </c>
      <c r="F12" s="35" t="s">
        <v>22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29"/>
    </row>
    <row r="13" spans="1:17" ht="31.5" x14ac:dyDescent="0.25">
      <c r="A13" s="42"/>
      <c r="B13" s="3" t="s">
        <v>38</v>
      </c>
      <c r="C13" s="35" t="s">
        <v>22</v>
      </c>
      <c r="D13" s="35" t="s">
        <v>22</v>
      </c>
      <c r="E13" s="35" t="s">
        <v>22</v>
      </c>
      <c r="F13" s="35" t="s">
        <v>22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29"/>
    </row>
    <row r="14" spans="1:17" ht="15.75" x14ac:dyDescent="0.25">
      <c r="A14" s="42"/>
      <c r="B14" s="2" t="s">
        <v>16</v>
      </c>
      <c r="C14" s="35" t="s">
        <v>22</v>
      </c>
      <c r="D14" s="35" t="s">
        <v>22</v>
      </c>
      <c r="E14" s="35" t="s">
        <v>22</v>
      </c>
      <c r="F14" s="35" t="s">
        <v>22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 t="shared" si="4"/>
        <v>0</v>
      </c>
    </row>
    <row r="15" spans="1:17" ht="31.5" x14ac:dyDescent="0.25">
      <c r="A15" s="42"/>
      <c r="B15" s="2" t="s">
        <v>39</v>
      </c>
      <c r="C15" s="35" t="s">
        <v>22</v>
      </c>
      <c r="D15" s="35" t="s">
        <v>22</v>
      </c>
      <c r="E15" s="35" t="s">
        <v>22</v>
      </c>
      <c r="F15" s="35" t="s">
        <v>22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 t="shared" si="4"/>
        <v>0</v>
      </c>
      <c r="O15" s="14"/>
    </row>
    <row r="16" spans="1:17" ht="15.75" x14ac:dyDescent="0.25">
      <c r="A16" s="42"/>
      <c r="B16" s="2" t="s">
        <v>17</v>
      </c>
      <c r="C16" s="35" t="s">
        <v>22</v>
      </c>
      <c r="D16" s="35" t="s">
        <v>22</v>
      </c>
      <c r="E16" s="35" t="s">
        <v>22</v>
      </c>
      <c r="F16" s="35" t="s">
        <v>22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f t="shared" si="4"/>
        <v>0</v>
      </c>
    </row>
    <row r="17" spans="1:16" ht="15.75" x14ac:dyDescent="0.25">
      <c r="A17" s="42"/>
      <c r="B17" s="2" t="s">
        <v>18</v>
      </c>
      <c r="C17" s="35" t="s">
        <v>22</v>
      </c>
      <c r="D17" s="35" t="s">
        <v>22</v>
      </c>
      <c r="E17" s="35" t="s">
        <v>22</v>
      </c>
      <c r="F17" s="35" t="s">
        <v>22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f t="shared" si="4"/>
        <v>0</v>
      </c>
    </row>
    <row r="18" spans="1:16" ht="207.75" customHeight="1" x14ac:dyDescent="0.25">
      <c r="A18" s="36" t="s">
        <v>41</v>
      </c>
      <c r="B18" s="3" t="s">
        <v>19</v>
      </c>
      <c r="C18" s="35"/>
      <c r="D18" s="35"/>
      <c r="E18" s="35"/>
      <c r="F18" s="35"/>
      <c r="G18" s="7"/>
      <c r="H18" s="7"/>
      <c r="I18" s="7"/>
      <c r="J18" s="7"/>
      <c r="K18" s="7"/>
      <c r="L18" s="7"/>
    </row>
    <row r="19" spans="1:16" ht="98.25" customHeight="1" x14ac:dyDescent="0.25">
      <c r="A19" s="30" t="s">
        <v>34</v>
      </c>
      <c r="B19" s="27" t="s">
        <v>35</v>
      </c>
      <c r="C19" s="35" t="s">
        <v>22</v>
      </c>
      <c r="D19" s="35" t="s">
        <v>22</v>
      </c>
      <c r="E19" s="35" t="s">
        <v>22</v>
      </c>
      <c r="F19" s="35" t="s">
        <v>22</v>
      </c>
      <c r="G19" s="7">
        <v>0</v>
      </c>
      <c r="H19" s="7">
        <f>H20</f>
        <v>257000.9</v>
      </c>
      <c r="I19" s="7">
        <f t="shared" ref="I19:K19" si="5">I20</f>
        <v>253000</v>
      </c>
      <c r="J19" s="7">
        <f t="shared" si="5"/>
        <v>123900.9</v>
      </c>
      <c r="K19" s="7">
        <f t="shared" si="5"/>
        <v>510.00000000000006</v>
      </c>
      <c r="L19" s="7">
        <f t="shared" si="4"/>
        <v>634411.80000000005</v>
      </c>
    </row>
    <row r="20" spans="1:16" ht="15.75" x14ac:dyDescent="0.25">
      <c r="A20" s="40" t="s">
        <v>40</v>
      </c>
      <c r="B20" s="1" t="s">
        <v>13</v>
      </c>
      <c r="C20" s="35" t="s">
        <v>22</v>
      </c>
      <c r="D20" s="35" t="s">
        <v>22</v>
      </c>
      <c r="E20" s="35" t="s">
        <v>22</v>
      </c>
      <c r="F20" s="35" t="s">
        <v>22</v>
      </c>
      <c r="G20" s="7">
        <v>0</v>
      </c>
      <c r="H20" s="7">
        <f>H22+H21</f>
        <v>257000.9</v>
      </c>
      <c r="I20" s="7">
        <f>I22+I21</f>
        <v>253000</v>
      </c>
      <c r="J20" s="7">
        <v>123900.9</v>
      </c>
      <c r="K20" s="7">
        <f>K22+K21</f>
        <v>510.00000000000006</v>
      </c>
      <c r="L20" s="7">
        <f t="shared" si="4"/>
        <v>634411.80000000005</v>
      </c>
    </row>
    <row r="21" spans="1:16" ht="15.75" x14ac:dyDescent="0.25">
      <c r="A21" s="40"/>
      <c r="B21" s="2" t="s">
        <v>14</v>
      </c>
      <c r="C21" s="35" t="s">
        <v>22</v>
      </c>
      <c r="D21" s="35" t="s">
        <v>22</v>
      </c>
      <c r="E21" s="35" t="s">
        <v>22</v>
      </c>
      <c r="F21" s="35" t="s">
        <v>22</v>
      </c>
      <c r="G21" s="7">
        <v>0</v>
      </c>
      <c r="H21" s="7">
        <v>251211.6</v>
      </c>
      <c r="I21" s="7">
        <v>247300.9</v>
      </c>
      <c r="J21" s="7">
        <v>121109.9</v>
      </c>
      <c r="K21" s="7">
        <f>9.8+P21</f>
        <v>498.53684210500006</v>
      </c>
      <c r="L21" s="7">
        <f>G21+H21+I21+J21+K21</f>
        <v>620120.936842105</v>
      </c>
      <c r="O21">
        <v>97.747368421000004</v>
      </c>
      <c r="P21">
        <f>500/100*O21</f>
        <v>488.73684210500005</v>
      </c>
    </row>
    <row r="22" spans="1:16" ht="15.75" x14ac:dyDescent="0.25">
      <c r="A22" s="40"/>
      <c r="B22" s="2" t="s">
        <v>15</v>
      </c>
      <c r="C22" s="35" t="s">
        <v>22</v>
      </c>
      <c r="D22" s="35" t="s">
        <v>22</v>
      </c>
      <c r="E22" s="35" t="s">
        <v>22</v>
      </c>
      <c r="F22" s="35" t="s">
        <v>22</v>
      </c>
      <c r="G22" s="7">
        <v>0</v>
      </c>
      <c r="H22" s="7">
        <v>5789.3</v>
      </c>
      <c r="I22" s="7">
        <v>5699.1</v>
      </c>
      <c r="J22" s="7">
        <f>J20-J21</f>
        <v>2791</v>
      </c>
      <c r="K22" s="7">
        <f>0.2+P22</f>
        <v>11.463157894999977</v>
      </c>
      <c r="L22" s="7">
        <f t="shared" si="4"/>
        <v>14290.863157895001</v>
      </c>
      <c r="O22">
        <f>100-O21</f>
        <v>2.2526315789999956</v>
      </c>
      <c r="P22">
        <f>500/100*O22</f>
        <v>11.263157894999978</v>
      </c>
    </row>
    <row r="23" spans="1:16" ht="78.75" x14ac:dyDescent="0.25">
      <c r="A23" s="40"/>
      <c r="B23" s="2" t="s">
        <v>37</v>
      </c>
      <c r="C23" s="35" t="s">
        <v>22</v>
      </c>
      <c r="D23" s="35" t="s">
        <v>22</v>
      </c>
      <c r="E23" s="35" t="s">
        <v>22</v>
      </c>
      <c r="F23" s="35" t="s">
        <v>22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6" ht="78.75" x14ac:dyDescent="0.25">
      <c r="A24" s="40"/>
      <c r="B24" s="2" t="s">
        <v>36</v>
      </c>
      <c r="C24" s="35" t="s">
        <v>22</v>
      </c>
      <c r="D24" s="35" t="s">
        <v>22</v>
      </c>
      <c r="E24" s="35" t="s">
        <v>22</v>
      </c>
      <c r="F24" s="35" t="s">
        <v>22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6" ht="31.5" x14ac:dyDescent="0.25">
      <c r="A25" s="40" t="s">
        <v>45</v>
      </c>
      <c r="B25" s="3" t="s">
        <v>38</v>
      </c>
      <c r="C25" s="35" t="s">
        <v>22</v>
      </c>
      <c r="D25" s="35" t="s">
        <v>22</v>
      </c>
      <c r="E25" s="35" t="s">
        <v>22</v>
      </c>
      <c r="F25" s="35" t="s">
        <v>22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6" ht="15.75" x14ac:dyDescent="0.25">
      <c r="A26" s="40"/>
      <c r="B26" s="2" t="s">
        <v>16</v>
      </c>
      <c r="C26" s="35" t="s">
        <v>22</v>
      </c>
      <c r="D26" s="35" t="s">
        <v>22</v>
      </c>
      <c r="E26" s="35" t="s">
        <v>22</v>
      </c>
      <c r="F26" s="35" t="s">
        <v>22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f t="shared" si="4"/>
        <v>0</v>
      </c>
    </row>
    <row r="27" spans="1:16" ht="31.5" x14ac:dyDescent="0.25">
      <c r="A27" s="40"/>
      <c r="B27" s="2" t="s">
        <v>39</v>
      </c>
      <c r="C27" s="35" t="s">
        <v>22</v>
      </c>
      <c r="D27" s="35" t="s">
        <v>22</v>
      </c>
      <c r="E27" s="35" t="s">
        <v>22</v>
      </c>
      <c r="F27" s="35" t="s">
        <v>22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f t="shared" si="4"/>
        <v>0</v>
      </c>
    </row>
    <row r="28" spans="1:16" ht="15.75" x14ac:dyDescent="0.25">
      <c r="A28" s="40"/>
      <c r="B28" s="2" t="s">
        <v>17</v>
      </c>
      <c r="C28" s="35" t="s">
        <v>22</v>
      </c>
      <c r="D28" s="35" t="s">
        <v>22</v>
      </c>
      <c r="E28" s="35" t="s">
        <v>22</v>
      </c>
      <c r="F28" s="35" t="s">
        <v>22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f t="shared" si="4"/>
        <v>0</v>
      </c>
    </row>
    <row r="29" spans="1:16" ht="15.75" x14ac:dyDescent="0.25">
      <c r="A29" s="40"/>
      <c r="B29" s="2" t="s">
        <v>18</v>
      </c>
      <c r="C29" s="35" t="s">
        <v>22</v>
      </c>
      <c r="D29" s="35" t="s">
        <v>22</v>
      </c>
      <c r="E29" s="35" t="s">
        <v>22</v>
      </c>
      <c r="F29" s="35" t="s">
        <v>22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f t="shared" si="4"/>
        <v>0</v>
      </c>
    </row>
    <row r="30" spans="1:16" ht="162" customHeight="1" x14ac:dyDescent="0.25">
      <c r="A30" s="22" t="s">
        <v>46</v>
      </c>
      <c r="B30" s="2" t="s">
        <v>21</v>
      </c>
      <c r="C30" s="35"/>
      <c r="D30" s="35"/>
      <c r="E30" s="35"/>
      <c r="F30" s="35"/>
      <c r="G30" s="7"/>
      <c r="H30" s="7"/>
      <c r="I30" s="7"/>
      <c r="J30" s="7"/>
      <c r="K30" s="7"/>
      <c r="L30" s="7"/>
    </row>
    <row r="31" spans="1:16" ht="97.5" customHeight="1" x14ac:dyDescent="0.25">
      <c r="A31" s="21" t="s">
        <v>42</v>
      </c>
      <c r="B31" s="27" t="s">
        <v>35</v>
      </c>
      <c r="C31" s="35" t="s">
        <v>22</v>
      </c>
      <c r="D31" s="35" t="s">
        <v>22</v>
      </c>
      <c r="E31" s="35" t="s">
        <v>22</v>
      </c>
      <c r="F31" s="35" t="s">
        <v>22</v>
      </c>
      <c r="G31" s="7">
        <f>G32</f>
        <v>46065</v>
      </c>
      <c r="H31" s="7">
        <f t="shared" ref="H31:K31" si="6">H32</f>
        <v>348776.6</v>
      </c>
      <c r="I31" s="7">
        <f t="shared" si="6"/>
        <v>166101.30000000002</v>
      </c>
      <c r="J31" s="7">
        <f>J32</f>
        <v>142272.9</v>
      </c>
      <c r="K31" s="7">
        <f t="shared" si="6"/>
        <v>137164.4</v>
      </c>
      <c r="L31" s="7">
        <f t="shared" si="4"/>
        <v>840380.20000000007</v>
      </c>
    </row>
    <row r="32" spans="1:16" ht="15.75" x14ac:dyDescent="0.25">
      <c r="A32" s="40" t="s">
        <v>43</v>
      </c>
      <c r="B32" s="1" t="s">
        <v>13</v>
      </c>
      <c r="C32" s="35" t="s">
        <v>22</v>
      </c>
      <c r="D32" s="35" t="s">
        <v>22</v>
      </c>
      <c r="E32" s="35" t="s">
        <v>22</v>
      </c>
      <c r="F32" s="35" t="s">
        <v>22</v>
      </c>
      <c r="G32" s="7">
        <f>G34+G33</f>
        <v>46065</v>
      </c>
      <c r="H32" s="7">
        <f>H34+H33</f>
        <v>348776.6</v>
      </c>
      <c r="I32" s="7">
        <f>I34+I33</f>
        <v>166101.30000000002</v>
      </c>
      <c r="J32" s="7">
        <v>142272.9</v>
      </c>
      <c r="K32" s="7">
        <f>K34+K33</f>
        <v>137164.4</v>
      </c>
      <c r="L32" s="7">
        <f t="shared" si="4"/>
        <v>840380.20000000007</v>
      </c>
    </row>
    <row r="33" spans="1:16" ht="15.75" x14ac:dyDescent="0.25">
      <c r="A33" s="40"/>
      <c r="B33" s="2" t="s">
        <v>14</v>
      </c>
      <c r="C33" s="35" t="s">
        <v>22</v>
      </c>
      <c r="D33" s="35" t="s">
        <v>22</v>
      </c>
      <c r="E33" s="35" t="s">
        <v>22</v>
      </c>
      <c r="F33" s="35" t="s">
        <v>22</v>
      </c>
      <c r="G33" s="7">
        <v>45027.3</v>
      </c>
      <c r="H33" s="7">
        <v>340920</v>
      </c>
      <c r="I33" s="7">
        <f>162843-483.3</f>
        <v>162359.70000000001</v>
      </c>
      <c r="J33" s="7">
        <v>139068</v>
      </c>
      <c r="K33" s="7">
        <f>134563.3-P33</f>
        <v>134074.563157895</v>
      </c>
      <c r="L33" s="7">
        <f>G33+H33+I33+J33+K33</f>
        <v>821449.563157895</v>
      </c>
      <c r="O33">
        <v>97.747368421000004</v>
      </c>
      <c r="P33">
        <f>500/100*O33</f>
        <v>488.73684210500005</v>
      </c>
    </row>
    <row r="34" spans="1:16" ht="15.75" x14ac:dyDescent="0.25">
      <c r="A34" s="40"/>
      <c r="B34" s="2" t="s">
        <v>15</v>
      </c>
      <c r="C34" s="35" t="s">
        <v>22</v>
      </c>
      <c r="D34" s="35" t="s">
        <v>22</v>
      </c>
      <c r="E34" s="35" t="s">
        <v>22</v>
      </c>
      <c r="F34" s="35" t="s">
        <v>22</v>
      </c>
      <c r="G34" s="7">
        <v>1037.7</v>
      </c>
      <c r="H34" s="7">
        <v>7856.6</v>
      </c>
      <c r="I34" s="7">
        <f>3752.8-11.2</f>
        <v>3741.6000000000004</v>
      </c>
      <c r="J34" s="7">
        <f>J32-J33</f>
        <v>3204.8999999999942</v>
      </c>
      <c r="K34" s="7">
        <f>3101.1-P34</f>
        <v>3089.836842105</v>
      </c>
      <c r="L34" s="7">
        <f t="shared" si="4"/>
        <v>18930.636842104996</v>
      </c>
      <c r="O34">
        <f>100-O33</f>
        <v>2.2526315789999956</v>
      </c>
      <c r="P34">
        <f>500/100*O34</f>
        <v>11.263157894999978</v>
      </c>
    </row>
    <row r="35" spans="1:16" ht="78.75" x14ac:dyDescent="0.25">
      <c r="A35" s="40"/>
      <c r="B35" s="2" t="s">
        <v>37</v>
      </c>
      <c r="C35" s="35" t="s">
        <v>22</v>
      </c>
      <c r="D35" s="35" t="s">
        <v>22</v>
      </c>
      <c r="E35" s="35" t="s">
        <v>22</v>
      </c>
      <c r="F35" s="35" t="s">
        <v>22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6" ht="78.75" x14ac:dyDescent="0.25">
      <c r="A36" s="40"/>
      <c r="B36" s="2" t="s">
        <v>36</v>
      </c>
      <c r="C36" s="35" t="s">
        <v>22</v>
      </c>
      <c r="D36" s="35" t="s">
        <v>22</v>
      </c>
      <c r="E36" s="35" t="s">
        <v>22</v>
      </c>
      <c r="F36" s="35" t="s">
        <v>22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</row>
    <row r="37" spans="1:16" ht="31.5" x14ac:dyDescent="0.25">
      <c r="A37" s="40" t="s">
        <v>44</v>
      </c>
      <c r="B37" s="3" t="s">
        <v>38</v>
      </c>
      <c r="C37" s="35" t="s">
        <v>22</v>
      </c>
      <c r="D37" s="35" t="s">
        <v>22</v>
      </c>
      <c r="E37" s="35" t="s">
        <v>22</v>
      </c>
      <c r="F37" s="35" t="s">
        <v>22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</row>
    <row r="38" spans="1:16" ht="15.75" x14ac:dyDescent="0.25">
      <c r="A38" s="40"/>
      <c r="B38" s="2" t="s">
        <v>16</v>
      </c>
      <c r="C38" s="35" t="s">
        <v>22</v>
      </c>
      <c r="D38" s="35" t="s">
        <v>22</v>
      </c>
      <c r="E38" s="35" t="s">
        <v>22</v>
      </c>
      <c r="F38" s="35" t="s">
        <v>22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 t="shared" si="4"/>
        <v>0</v>
      </c>
    </row>
    <row r="39" spans="1:16" ht="31.5" x14ac:dyDescent="0.25">
      <c r="A39" s="40"/>
      <c r="B39" s="2" t="s">
        <v>39</v>
      </c>
      <c r="C39" s="35" t="s">
        <v>22</v>
      </c>
      <c r="D39" s="35" t="s">
        <v>22</v>
      </c>
      <c r="E39" s="35" t="s">
        <v>22</v>
      </c>
      <c r="F39" s="35" t="s">
        <v>22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f t="shared" si="4"/>
        <v>0</v>
      </c>
    </row>
    <row r="40" spans="1:16" ht="15.75" x14ac:dyDescent="0.25">
      <c r="A40" s="40"/>
      <c r="B40" s="2" t="s">
        <v>17</v>
      </c>
      <c r="C40" s="35" t="s">
        <v>22</v>
      </c>
      <c r="D40" s="35" t="s">
        <v>22</v>
      </c>
      <c r="E40" s="35" t="s">
        <v>22</v>
      </c>
      <c r="F40" s="35" t="s">
        <v>22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f t="shared" si="4"/>
        <v>0</v>
      </c>
    </row>
    <row r="41" spans="1:16" ht="15.75" x14ac:dyDescent="0.25">
      <c r="A41" s="40"/>
      <c r="B41" s="2" t="s">
        <v>18</v>
      </c>
      <c r="C41" s="35" t="s">
        <v>22</v>
      </c>
      <c r="D41" s="35" t="s">
        <v>22</v>
      </c>
      <c r="E41" s="35" t="s">
        <v>22</v>
      </c>
      <c r="F41" s="35" t="s">
        <v>22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f t="shared" si="4"/>
        <v>0</v>
      </c>
    </row>
    <row r="42" spans="1:16" ht="102" customHeight="1" x14ac:dyDescent="0.25">
      <c r="A42" s="22" t="s">
        <v>47</v>
      </c>
      <c r="B42" s="2" t="s">
        <v>23</v>
      </c>
      <c r="C42" s="35"/>
      <c r="D42" s="35"/>
      <c r="E42" s="35"/>
      <c r="F42" s="35"/>
      <c r="G42" s="7"/>
      <c r="H42" s="7"/>
      <c r="I42" s="7"/>
      <c r="J42" s="7"/>
      <c r="K42" s="7"/>
      <c r="L42" s="7"/>
    </row>
    <row r="43" spans="1:16" ht="94.5" x14ac:dyDescent="0.25">
      <c r="A43" s="33" t="s">
        <v>48</v>
      </c>
      <c r="B43" s="27" t="s">
        <v>35</v>
      </c>
      <c r="C43" s="35" t="s">
        <v>22</v>
      </c>
      <c r="D43" s="35" t="s">
        <v>22</v>
      </c>
      <c r="E43" s="35" t="s">
        <v>22</v>
      </c>
      <c r="F43" s="35" t="s">
        <v>22</v>
      </c>
      <c r="G43" s="7">
        <f>G44</f>
        <v>284100</v>
      </c>
      <c r="H43" s="7">
        <f t="shared" ref="H43:K43" si="7">H44</f>
        <v>118229.7</v>
      </c>
      <c r="I43" s="7">
        <f t="shared" si="7"/>
        <v>294961.30000000005</v>
      </c>
      <c r="J43" s="7">
        <f t="shared" si="7"/>
        <v>161230.39999999999</v>
      </c>
      <c r="K43" s="7">
        <f t="shared" si="7"/>
        <v>125200</v>
      </c>
      <c r="L43" s="7">
        <f t="shared" si="4"/>
        <v>983721.4</v>
      </c>
    </row>
    <row r="44" spans="1:16" ht="15.75" x14ac:dyDescent="0.25">
      <c r="A44" s="40" t="s">
        <v>49</v>
      </c>
      <c r="B44" s="1" t="s">
        <v>13</v>
      </c>
      <c r="C44" s="35" t="s">
        <v>22</v>
      </c>
      <c r="D44" s="35" t="s">
        <v>22</v>
      </c>
      <c r="E44" s="35" t="s">
        <v>22</v>
      </c>
      <c r="F44" s="35" t="s">
        <v>22</v>
      </c>
      <c r="G44" s="7">
        <f>G46+G45</f>
        <v>284100</v>
      </c>
      <c r="H44" s="7">
        <f>H46+H45</f>
        <v>118229.7</v>
      </c>
      <c r="I44" s="7">
        <f>I46+I45</f>
        <v>294961.30000000005</v>
      </c>
      <c r="J44" s="7">
        <v>161230.39999999999</v>
      </c>
      <c r="K44" s="7">
        <f>K46+K45</f>
        <v>125200</v>
      </c>
      <c r="L44" s="7">
        <f t="shared" si="4"/>
        <v>983721.4</v>
      </c>
    </row>
    <row r="45" spans="1:16" ht="15.75" x14ac:dyDescent="0.25">
      <c r="A45" s="40"/>
      <c r="B45" s="2" t="s">
        <v>14</v>
      </c>
      <c r="C45" s="35" t="s">
        <v>22</v>
      </c>
      <c r="D45" s="35" t="s">
        <v>22</v>
      </c>
      <c r="E45" s="35" t="s">
        <v>22</v>
      </c>
      <c r="F45" s="35" t="s">
        <v>22</v>
      </c>
      <c r="G45" s="7">
        <v>277700.3</v>
      </c>
      <c r="H45" s="7">
        <v>115566.5</v>
      </c>
      <c r="I45" s="7">
        <f>280535+7781.9</f>
        <v>288316.90000000002</v>
      </c>
      <c r="J45" s="7">
        <v>157598.5</v>
      </c>
      <c r="K45" s="7">
        <v>122379.7</v>
      </c>
      <c r="L45" s="7">
        <f>G45+H45+I45+J45+K45</f>
        <v>961561.89999999991</v>
      </c>
    </row>
    <row r="46" spans="1:16" ht="15.75" x14ac:dyDescent="0.25">
      <c r="A46" s="40"/>
      <c r="B46" s="2" t="s">
        <v>15</v>
      </c>
      <c r="C46" s="35" t="s">
        <v>22</v>
      </c>
      <c r="D46" s="35" t="s">
        <v>22</v>
      </c>
      <c r="E46" s="35" t="s">
        <v>22</v>
      </c>
      <c r="F46" s="35" t="s">
        <v>22</v>
      </c>
      <c r="G46" s="7">
        <v>6399.7</v>
      </c>
      <c r="H46" s="7">
        <v>2663.2</v>
      </c>
      <c r="I46" s="7">
        <f>6465+179.4</f>
        <v>6644.4</v>
      </c>
      <c r="J46" s="7">
        <f>J44-J45</f>
        <v>3631.8999999999942</v>
      </c>
      <c r="K46" s="7">
        <v>2820.3</v>
      </c>
      <c r="L46" s="7">
        <f t="shared" si="4"/>
        <v>22159.499999999993</v>
      </c>
    </row>
    <row r="47" spans="1:16" ht="78.75" x14ac:dyDescent="0.25">
      <c r="A47" s="40"/>
      <c r="B47" s="2" t="s">
        <v>37</v>
      </c>
      <c r="C47" s="35" t="s">
        <v>22</v>
      </c>
      <c r="D47" s="35" t="s">
        <v>22</v>
      </c>
      <c r="E47" s="35" t="s">
        <v>22</v>
      </c>
      <c r="F47" s="35" t="s">
        <v>22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</row>
    <row r="48" spans="1:16" ht="78.75" x14ac:dyDescent="0.25">
      <c r="A48" s="40"/>
      <c r="B48" s="2" t="s">
        <v>36</v>
      </c>
      <c r="C48" s="35" t="s">
        <v>22</v>
      </c>
      <c r="D48" s="35" t="s">
        <v>22</v>
      </c>
      <c r="E48" s="35" t="s">
        <v>22</v>
      </c>
      <c r="F48" s="35" t="s">
        <v>22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</row>
    <row r="49" spans="1:17" ht="31.5" x14ac:dyDescent="0.25">
      <c r="A49" s="40" t="s">
        <v>50</v>
      </c>
      <c r="B49" s="3" t="s">
        <v>38</v>
      </c>
      <c r="C49" s="35" t="s">
        <v>22</v>
      </c>
      <c r="D49" s="35" t="s">
        <v>22</v>
      </c>
      <c r="E49" s="35" t="s">
        <v>22</v>
      </c>
      <c r="F49" s="35" t="s">
        <v>22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</row>
    <row r="50" spans="1:17" ht="15.75" x14ac:dyDescent="0.25">
      <c r="A50" s="40"/>
      <c r="B50" s="2" t="s">
        <v>16</v>
      </c>
      <c r="C50" s="35" t="s">
        <v>22</v>
      </c>
      <c r="D50" s="35" t="s">
        <v>22</v>
      </c>
      <c r="E50" s="35" t="s">
        <v>22</v>
      </c>
      <c r="F50" s="35" t="s">
        <v>22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f t="shared" si="4"/>
        <v>0</v>
      </c>
    </row>
    <row r="51" spans="1:17" ht="31.5" x14ac:dyDescent="0.25">
      <c r="A51" s="40"/>
      <c r="B51" s="2" t="s">
        <v>39</v>
      </c>
      <c r="C51" s="35" t="s">
        <v>22</v>
      </c>
      <c r="D51" s="35" t="s">
        <v>22</v>
      </c>
      <c r="E51" s="35" t="s">
        <v>22</v>
      </c>
      <c r="F51" s="35" t="s">
        <v>22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f t="shared" si="4"/>
        <v>0</v>
      </c>
    </row>
    <row r="52" spans="1:17" ht="15.75" x14ac:dyDescent="0.25">
      <c r="A52" s="40"/>
      <c r="B52" s="2" t="s">
        <v>17</v>
      </c>
      <c r="C52" s="35" t="s">
        <v>22</v>
      </c>
      <c r="D52" s="35" t="s">
        <v>22</v>
      </c>
      <c r="E52" s="35" t="s">
        <v>22</v>
      </c>
      <c r="F52" s="35" t="s">
        <v>22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f t="shared" si="4"/>
        <v>0</v>
      </c>
    </row>
    <row r="53" spans="1:17" ht="15.75" x14ac:dyDescent="0.25">
      <c r="A53" s="40"/>
      <c r="B53" s="2" t="s">
        <v>18</v>
      </c>
      <c r="C53" s="35" t="s">
        <v>22</v>
      </c>
      <c r="D53" s="35" t="s">
        <v>22</v>
      </c>
      <c r="E53" s="35" t="s">
        <v>22</v>
      </c>
      <c r="F53" s="35" t="s">
        <v>22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f t="shared" si="4"/>
        <v>0</v>
      </c>
    </row>
    <row r="54" spans="1:17" ht="212.25" customHeight="1" x14ac:dyDescent="0.25">
      <c r="A54" s="22" t="s">
        <v>52</v>
      </c>
      <c r="B54" s="2" t="s">
        <v>51</v>
      </c>
      <c r="C54" s="35"/>
      <c r="D54" s="35"/>
      <c r="E54" s="35"/>
      <c r="F54" s="35"/>
      <c r="G54" s="7"/>
      <c r="H54" s="7"/>
      <c r="I54" s="7"/>
      <c r="J54" s="7"/>
      <c r="K54" s="7"/>
      <c r="L54" s="7"/>
    </row>
    <row r="55" spans="1:17" ht="94.5" x14ac:dyDescent="0.25">
      <c r="A55" s="33" t="s">
        <v>53</v>
      </c>
      <c r="B55" s="27" t="s">
        <v>35</v>
      </c>
      <c r="C55" s="35" t="s">
        <v>22</v>
      </c>
      <c r="D55" s="35" t="s">
        <v>22</v>
      </c>
      <c r="E55" s="35" t="s">
        <v>22</v>
      </c>
      <c r="F55" s="35" t="s">
        <v>22</v>
      </c>
      <c r="G55" s="7">
        <f>G56</f>
        <v>120375</v>
      </c>
      <c r="H55" s="7">
        <f t="shared" ref="H55:K55" si="8">H56</f>
        <v>110524.8</v>
      </c>
      <c r="I55" s="7">
        <f t="shared" si="8"/>
        <v>97345.600000000006</v>
      </c>
      <c r="J55" s="7">
        <f t="shared" si="8"/>
        <v>111800.5</v>
      </c>
      <c r="K55" s="7">
        <f t="shared" si="8"/>
        <v>81624.900000000009</v>
      </c>
      <c r="L55" s="7">
        <f t="shared" si="4"/>
        <v>521670.80000000005</v>
      </c>
    </row>
    <row r="56" spans="1:17" ht="15.75" x14ac:dyDescent="0.25">
      <c r="A56" s="40" t="s">
        <v>54</v>
      </c>
      <c r="B56" s="1" t="s">
        <v>13</v>
      </c>
      <c r="C56" s="35" t="s">
        <v>22</v>
      </c>
      <c r="D56" s="35" t="s">
        <v>22</v>
      </c>
      <c r="E56" s="35" t="s">
        <v>22</v>
      </c>
      <c r="F56" s="35" t="s">
        <v>22</v>
      </c>
      <c r="G56" s="7">
        <f>G58+G57</f>
        <v>120375</v>
      </c>
      <c r="H56" s="7">
        <f>H58+H57</f>
        <v>110524.8</v>
      </c>
      <c r="I56" s="7">
        <f>I58+I57</f>
        <v>97345.600000000006</v>
      </c>
      <c r="J56" s="7">
        <v>111800.5</v>
      </c>
      <c r="K56" s="7">
        <f>K58+K57</f>
        <v>81624.900000000009</v>
      </c>
      <c r="L56" s="7">
        <f t="shared" si="4"/>
        <v>521670.80000000005</v>
      </c>
    </row>
    <row r="57" spans="1:17" ht="15.75" x14ac:dyDescent="0.25">
      <c r="A57" s="40"/>
      <c r="B57" s="2" t="s">
        <v>14</v>
      </c>
      <c r="C57" s="35" t="s">
        <v>22</v>
      </c>
      <c r="D57" s="35" t="s">
        <v>22</v>
      </c>
      <c r="E57" s="35" t="s">
        <v>22</v>
      </c>
      <c r="F57" s="35" t="s">
        <v>22</v>
      </c>
      <c r="G57" s="7">
        <v>117663.4</v>
      </c>
      <c r="H57" s="7">
        <v>108035.1</v>
      </c>
      <c r="I57" s="7">
        <f>116406.1-21253.3</f>
        <v>95152.8</v>
      </c>
      <c r="J57" s="7">
        <v>109282</v>
      </c>
      <c r="K57" s="7">
        <v>79786.3</v>
      </c>
      <c r="L57" s="7">
        <f>G57+H57+I57+J57+K57</f>
        <v>509919.6</v>
      </c>
      <c r="Q57" s="14"/>
    </row>
    <row r="58" spans="1:17" ht="15.75" x14ac:dyDescent="0.25">
      <c r="A58" s="40"/>
      <c r="B58" s="2" t="s">
        <v>15</v>
      </c>
      <c r="C58" s="35" t="s">
        <v>22</v>
      </c>
      <c r="D58" s="35" t="s">
        <v>22</v>
      </c>
      <c r="E58" s="35" t="s">
        <v>22</v>
      </c>
      <c r="F58" s="35" t="s">
        <v>22</v>
      </c>
      <c r="G58" s="7">
        <v>2711.6</v>
      </c>
      <c r="H58" s="7">
        <v>2489.6999999999998</v>
      </c>
      <c r="I58" s="7">
        <f>2682.6-489.8</f>
        <v>2192.7999999999997</v>
      </c>
      <c r="J58" s="7">
        <f>J56-J57</f>
        <v>2518.5</v>
      </c>
      <c r="K58" s="7">
        <v>1838.6</v>
      </c>
      <c r="L58" s="7">
        <f t="shared" si="4"/>
        <v>11751.199999999999</v>
      </c>
    </row>
    <row r="59" spans="1:17" ht="78.75" x14ac:dyDescent="0.25">
      <c r="A59" s="40"/>
      <c r="B59" s="2" t="s">
        <v>37</v>
      </c>
      <c r="C59" s="35" t="s">
        <v>22</v>
      </c>
      <c r="D59" s="35" t="s">
        <v>22</v>
      </c>
      <c r="E59" s="35" t="s">
        <v>22</v>
      </c>
      <c r="F59" s="35" t="s">
        <v>22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</row>
    <row r="60" spans="1:17" ht="78.75" x14ac:dyDescent="0.25">
      <c r="A60" s="40"/>
      <c r="B60" s="2" t="s">
        <v>36</v>
      </c>
      <c r="C60" s="35" t="s">
        <v>22</v>
      </c>
      <c r="D60" s="35" t="s">
        <v>22</v>
      </c>
      <c r="E60" s="35" t="s">
        <v>22</v>
      </c>
      <c r="F60" s="35" t="s">
        <v>22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</row>
    <row r="61" spans="1:17" ht="31.5" x14ac:dyDescent="0.25">
      <c r="A61" s="40" t="s">
        <v>55</v>
      </c>
      <c r="B61" s="3" t="s">
        <v>38</v>
      </c>
      <c r="C61" s="35" t="s">
        <v>22</v>
      </c>
      <c r="D61" s="35" t="s">
        <v>22</v>
      </c>
      <c r="E61" s="35" t="s">
        <v>22</v>
      </c>
      <c r="F61" s="35" t="s">
        <v>22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</row>
    <row r="62" spans="1:17" ht="15.75" x14ac:dyDescent="0.25">
      <c r="A62" s="40"/>
      <c r="B62" s="2" t="s">
        <v>16</v>
      </c>
      <c r="C62" s="35" t="s">
        <v>22</v>
      </c>
      <c r="D62" s="35" t="s">
        <v>22</v>
      </c>
      <c r="E62" s="35" t="s">
        <v>22</v>
      </c>
      <c r="F62" s="35" t="s">
        <v>22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f t="shared" si="4"/>
        <v>0</v>
      </c>
    </row>
    <row r="63" spans="1:17" ht="31.5" x14ac:dyDescent="0.25">
      <c r="A63" s="40"/>
      <c r="B63" s="2" t="s">
        <v>39</v>
      </c>
      <c r="C63" s="35" t="s">
        <v>22</v>
      </c>
      <c r="D63" s="35" t="s">
        <v>22</v>
      </c>
      <c r="E63" s="35" t="s">
        <v>22</v>
      </c>
      <c r="F63" s="35" t="s">
        <v>22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f t="shared" si="4"/>
        <v>0</v>
      </c>
    </row>
    <row r="64" spans="1:17" ht="15.75" x14ac:dyDescent="0.25">
      <c r="A64" s="40"/>
      <c r="B64" s="2" t="s">
        <v>17</v>
      </c>
      <c r="C64" s="35" t="s">
        <v>22</v>
      </c>
      <c r="D64" s="35" t="s">
        <v>22</v>
      </c>
      <c r="E64" s="35" t="s">
        <v>22</v>
      </c>
      <c r="F64" s="35" t="s">
        <v>22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f t="shared" si="4"/>
        <v>0</v>
      </c>
    </row>
    <row r="65" spans="1:14" ht="15.75" x14ac:dyDescent="0.25">
      <c r="A65" s="40"/>
      <c r="B65" s="2" t="s">
        <v>18</v>
      </c>
      <c r="C65" s="35" t="s">
        <v>22</v>
      </c>
      <c r="D65" s="35" t="s">
        <v>22</v>
      </c>
      <c r="E65" s="35" t="s">
        <v>22</v>
      </c>
      <c r="F65" s="35" t="s">
        <v>22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f t="shared" si="4"/>
        <v>0</v>
      </c>
    </row>
    <row r="66" spans="1:14" ht="164.25" customHeight="1" x14ac:dyDescent="0.25">
      <c r="A66" s="36" t="s">
        <v>56</v>
      </c>
      <c r="B66" s="2" t="s">
        <v>24</v>
      </c>
      <c r="C66" s="35"/>
      <c r="D66" s="35"/>
      <c r="E66" s="35"/>
      <c r="F66" s="35"/>
      <c r="G66" s="7"/>
      <c r="H66" s="7"/>
      <c r="I66" s="7"/>
      <c r="J66" s="7"/>
      <c r="K66" s="7"/>
      <c r="L66" s="7"/>
    </row>
    <row r="67" spans="1:14" ht="94.5" x14ac:dyDescent="0.25">
      <c r="A67" s="34" t="s">
        <v>57</v>
      </c>
      <c r="B67" s="27" t="s">
        <v>35</v>
      </c>
      <c r="C67" s="35" t="s">
        <v>22</v>
      </c>
      <c r="D67" s="35" t="s">
        <v>22</v>
      </c>
      <c r="E67" s="35" t="s">
        <v>22</v>
      </c>
      <c r="F67" s="35" t="s">
        <v>22</v>
      </c>
      <c r="G67" s="7">
        <f>G68</f>
        <v>653859.9</v>
      </c>
      <c r="H67" s="7">
        <f t="shared" ref="H67:K67" si="9">H68</f>
        <v>293756.5</v>
      </c>
      <c r="I67" s="7">
        <f t="shared" si="9"/>
        <v>223674.2</v>
      </c>
      <c r="J67" s="7">
        <f t="shared" si="9"/>
        <v>418961.60000000003</v>
      </c>
      <c r="K67" s="7">
        <f t="shared" si="9"/>
        <v>1128632.5000000002</v>
      </c>
      <c r="L67" s="7">
        <f t="shared" si="4"/>
        <v>2718884.7</v>
      </c>
    </row>
    <row r="68" spans="1:14" ht="15.75" x14ac:dyDescent="0.25">
      <c r="A68" s="40" t="s">
        <v>58</v>
      </c>
      <c r="B68" s="1" t="s">
        <v>13</v>
      </c>
      <c r="C68" s="35" t="s">
        <v>22</v>
      </c>
      <c r="D68" s="35" t="s">
        <v>22</v>
      </c>
      <c r="E68" s="35" t="s">
        <v>22</v>
      </c>
      <c r="F68" s="35" t="s">
        <v>22</v>
      </c>
      <c r="G68" s="7">
        <f>G70+G69</f>
        <v>653859.9</v>
      </c>
      <c r="H68" s="7">
        <f>H70+H69</f>
        <v>293756.5</v>
      </c>
      <c r="I68" s="7">
        <f>I70+I69</f>
        <v>223674.2</v>
      </c>
      <c r="J68" s="7">
        <f>J70+J69</f>
        <v>418961.60000000003</v>
      </c>
      <c r="K68" s="7">
        <f>K70+K69</f>
        <v>1128632.5000000002</v>
      </c>
      <c r="L68" s="7">
        <f t="shared" si="4"/>
        <v>2718884.7</v>
      </c>
    </row>
    <row r="69" spans="1:14" ht="15.75" x14ac:dyDescent="0.25">
      <c r="A69" s="40"/>
      <c r="B69" s="2" t="s">
        <v>14</v>
      </c>
      <c r="C69" s="35" t="s">
        <v>22</v>
      </c>
      <c r="D69" s="35" t="s">
        <v>22</v>
      </c>
      <c r="E69" s="35" t="s">
        <v>22</v>
      </c>
      <c r="F69" s="35" t="s">
        <v>22</v>
      </c>
      <c r="G69" s="7">
        <v>639131</v>
      </c>
      <c r="H69" s="7">
        <f>275464.3+11675.5</f>
        <v>287139.8</v>
      </c>
      <c r="I69" s="7">
        <f>224655.1-6019.4</f>
        <v>218635.7</v>
      </c>
      <c r="J69" s="7">
        <v>409523.9</v>
      </c>
      <c r="K69" s="7">
        <v>1103208.6434683274</v>
      </c>
      <c r="L69" s="7">
        <f>G69+H69+I69+J69+K69</f>
        <v>2657639.0434683273</v>
      </c>
      <c r="N69">
        <v>97.747375117084374</v>
      </c>
    </row>
    <row r="70" spans="1:14" ht="15.75" x14ac:dyDescent="0.25">
      <c r="A70" s="40"/>
      <c r="B70" s="2" t="s">
        <v>15</v>
      </c>
      <c r="C70" s="35" t="s">
        <v>22</v>
      </c>
      <c r="D70" s="35" t="s">
        <v>22</v>
      </c>
      <c r="E70" s="35" t="s">
        <v>22</v>
      </c>
      <c r="F70" s="35" t="s">
        <v>22</v>
      </c>
      <c r="G70" s="7">
        <v>14728.9</v>
      </c>
      <c r="H70" s="7">
        <f>6347.9+268.8</f>
        <v>6616.7</v>
      </c>
      <c r="I70" s="7">
        <f>5177.2-138.7</f>
        <v>5038.5</v>
      </c>
      <c r="J70" s="7">
        <v>9437.7000000000007</v>
      </c>
      <c r="K70" s="7">
        <v>25423.856531672773</v>
      </c>
      <c r="L70" s="7">
        <f t="shared" si="4"/>
        <v>61245.656531672779</v>
      </c>
      <c r="N70">
        <v>2.2526248829156321</v>
      </c>
    </row>
    <row r="71" spans="1:14" ht="78.75" x14ac:dyDescent="0.25">
      <c r="A71" s="40"/>
      <c r="B71" s="2" t="s">
        <v>37</v>
      </c>
      <c r="C71" s="35" t="s">
        <v>22</v>
      </c>
      <c r="D71" s="35" t="s">
        <v>22</v>
      </c>
      <c r="E71" s="35" t="s">
        <v>22</v>
      </c>
      <c r="F71" s="35" t="s">
        <v>22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</row>
    <row r="72" spans="1:14" ht="78.75" x14ac:dyDescent="0.25">
      <c r="A72" s="40"/>
      <c r="B72" s="2" t="s">
        <v>36</v>
      </c>
      <c r="C72" s="35" t="s">
        <v>22</v>
      </c>
      <c r="D72" s="35" t="s">
        <v>22</v>
      </c>
      <c r="E72" s="35" t="s">
        <v>22</v>
      </c>
      <c r="F72" s="35" t="s">
        <v>22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</row>
    <row r="73" spans="1:14" ht="31.5" x14ac:dyDescent="0.25">
      <c r="A73" s="40" t="s">
        <v>59</v>
      </c>
      <c r="B73" s="3" t="s">
        <v>38</v>
      </c>
      <c r="C73" s="35" t="s">
        <v>22</v>
      </c>
      <c r="D73" s="35" t="s">
        <v>22</v>
      </c>
      <c r="E73" s="35" t="s">
        <v>22</v>
      </c>
      <c r="F73" s="35" t="s">
        <v>22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</row>
    <row r="74" spans="1:14" ht="15.75" x14ac:dyDescent="0.25">
      <c r="A74" s="40"/>
      <c r="B74" s="2" t="s">
        <v>16</v>
      </c>
      <c r="C74" s="35" t="s">
        <v>22</v>
      </c>
      <c r="D74" s="35" t="s">
        <v>22</v>
      </c>
      <c r="E74" s="35" t="s">
        <v>22</v>
      </c>
      <c r="F74" s="35" t="s">
        <v>22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4"/>
        <v>0</v>
      </c>
    </row>
    <row r="75" spans="1:14" ht="31.5" x14ac:dyDescent="0.25">
      <c r="A75" s="40"/>
      <c r="B75" s="2" t="s">
        <v>39</v>
      </c>
      <c r="C75" s="35" t="s">
        <v>22</v>
      </c>
      <c r="D75" s="35" t="s">
        <v>22</v>
      </c>
      <c r="E75" s="35" t="s">
        <v>22</v>
      </c>
      <c r="F75" s="35" t="s">
        <v>22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f t="shared" si="4"/>
        <v>0</v>
      </c>
    </row>
    <row r="76" spans="1:14" ht="15.75" x14ac:dyDescent="0.25">
      <c r="A76" s="40"/>
      <c r="B76" s="2" t="s">
        <v>17</v>
      </c>
      <c r="C76" s="35" t="s">
        <v>22</v>
      </c>
      <c r="D76" s="35" t="s">
        <v>22</v>
      </c>
      <c r="E76" s="35" t="s">
        <v>22</v>
      </c>
      <c r="F76" s="35" t="s">
        <v>22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f t="shared" si="4"/>
        <v>0</v>
      </c>
    </row>
    <row r="77" spans="1:14" ht="15.75" x14ac:dyDescent="0.25">
      <c r="A77" s="40"/>
      <c r="B77" s="2" t="s">
        <v>18</v>
      </c>
      <c r="C77" s="35" t="s">
        <v>22</v>
      </c>
      <c r="D77" s="35" t="s">
        <v>22</v>
      </c>
      <c r="E77" s="35" t="s">
        <v>22</v>
      </c>
      <c r="F77" s="35" t="s">
        <v>22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f t="shared" si="4"/>
        <v>0</v>
      </c>
    </row>
    <row r="78" spans="1:14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4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4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18.75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 t="s">
        <v>29</v>
      </c>
    </row>
    <row r="82" spans="1:12" ht="72.75" customHeight="1" x14ac:dyDescent="0.25">
      <c r="A82" s="48" t="s">
        <v>60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1:12" ht="15.75" x14ac:dyDescent="0.25">
      <c r="A83" s="45" t="s">
        <v>0</v>
      </c>
      <c r="B83" s="45" t="s">
        <v>1</v>
      </c>
      <c r="C83" s="45" t="s">
        <v>2</v>
      </c>
      <c r="D83" s="45"/>
      <c r="E83" s="45"/>
      <c r="F83" s="45"/>
      <c r="G83" s="47" t="s">
        <v>32</v>
      </c>
      <c r="H83" s="47"/>
      <c r="I83" s="47"/>
      <c r="J83" s="47"/>
      <c r="K83" s="47"/>
      <c r="L83" s="47"/>
    </row>
    <row r="84" spans="1:12" ht="31.5" x14ac:dyDescent="0.25">
      <c r="A84" s="45"/>
      <c r="B84" s="45"/>
      <c r="C84" s="25" t="s">
        <v>3</v>
      </c>
      <c r="D84" s="25" t="s">
        <v>4</v>
      </c>
      <c r="E84" s="25" t="s">
        <v>5</v>
      </c>
      <c r="F84" s="25" t="s">
        <v>6</v>
      </c>
      <c r="G84" s="26" t="s">
        <v>7</v>
      </c>
      <c r="H84" s="26" t="s">
        <v>8</v>
      </c>
      <c r="I84" s="26" t="s">
        <v>9</v>
      </c>
      <c r="J84" s="26" t="s">
        <v>10</v>
      </c>
      <c r="K84" s="26" t="s">
        <v>11</v>
      </c>
      <c r="L84" s="26" t="s">
        <v>12</v>
      </c>
    </row>
    <row r="85" spans="1:12" ht="15.75" x14ac:dyDescent="0.25">
      <c r="A85" s="5">
        <v>1</v>
      </c>
      <c r="B85" s="5">
        <v>2</v>
      </c>
      <c r="C85" s="42">
        <v>3</v>
      </c>
      <c r="D85" s="42"/>
      <c r="E85" s="42"/>
      <c r="F85" s="42"/>
      <c r="G85" s="5">
        <v>4</v>
      </c>
      <c r="H85" s="5">
        <v>5</v>
      </c>
      <c r="I85" s="5">
        <v>6</v>
      </c>
      <c r="J85" s="5">
        <v>7</v>
      </c>
      <c r="K85" s="5">
        <v>8</v>
      </c>
      <c r="L85" s="5">
        <v>9</v>
      </c>
    </row>
    <row r="86" spans="1:12" ht="15.75" x14ac:dyDescent="0.25">
      <c r="A86" s="5"/>
      <c r="B86" s="8" t="s">
        <v>25</v>
      </c>
      <c r="C86" s="1"/>
      <c r="D86" s="1"/>
      <c r="E86" s="1"/>
      <c r="F86" s="1"/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 ht="210" customHeight="1" x14ac:dyDescent="0.25">
      <c r="A87" s="25" t="s">
        <v>41</v>
      </c>
      <c r="B87" s="3" t="s">
        <v>19</v>
      </c>
      <c r="C87" s="3"/>
      <c r="D87" s="3"/>
      <c r="E87" s="3"/>
      <c r="F87" s="3"/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ht="21.75" customHeight="1" x14ac:dyDescent="0.25">
      <c r="A88" s="31"/>
      <c r="B88" s="10" t="s">
        <v>20</v>
      </c>
      <c r="C88" s="3"/>
      <c r="D88" s="3"/>
      <c r="E88" s="3"/>
      <c r="F88" s="3"/>
      <c r="G88" s="9"/>
      <c r="H88" s="9"/>
      <c r="I88" s="9"/>
      <c r="J88" s="9"/>
      <c r="K88" s="9"/>
      <c r="L88" s="9"/>
    </row>
    <row r="89" spans="1:12" ht="20.25" customHeight="1" x14ac:dyDescent="0.25">
      <c r="A89" s="21" t="s">
        <v>30</v>
      </c>
      <c r="B89" s="11" t="s">
        <v>15</v>
      </c>
      <c r="C89" s="12"/>
      <c r="D89" s="12"/>
      <c r="E89" s="12"/>
      <c r="F89" s="12"/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 ht="163.5" customHeight="1" x14ac:dyDescent="0.25">
      <c r="A90" s="22" t="s">
        <v>46</v>
      </c>
      <c r="B90" s="2" t="s">
        <v>21</v>
      </c>
      <c r="C90" s="2"/>
      <c r="D90" s="2"/>
      <c r="E90" s="2"/>
      <c r="F90" s="2"/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 ht="15.75" x14ac:dyDescent="0.25">
      <c r="A91" s="32"/>
      <c r="B91" s="10" t="s">
        <v>20</v>
      </c>
      <c r="C91" s="4"/>
      <c r="D91" s="4"/>
      <c r="E91" s="4"/>
      <c r="F91" s="4"/>
      <c r="G91" s="9"/>
      <c r="H91" s="9"/>
      <c r="I91" s="9"/>
      <c r="J91" s="9"/>
      <c r="K91" s="9"/>
      <c r="L91" s="9"/>
    </row>
    <row r="92" spans="1:12" ht="15.75" x14ac:dyDescent="0.25">
      <c r="A92" s="21" t="s">
        <v>42</v>
      </c>
      <c r="B92" s="11" t="s">
        <v>15</v>
      </c>
      <c r="C92" s="2"/>
      <c r="D92" s="2"/>
      <c r="E92" s="2"/>
      <c r="F92" s="2"/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</row>
    <row r="93" spans="1:12" ht="126" x14ac:dyDescent="0.25">
      <c r="A93" s="22" t="s">
        <v>47</v>
      </c>
      <c r="B93" s="2" t="s">
        <v>26</v>
      </c>
      <c r="C93" s="2"/>
      <c r="D93" s="2"/>
      <c r="E93" s="2"/>
      <c r="F93" s="2"/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</row>
    <row r="94" spans="1:12" ht="15.75" x14ac:dyDescent="0.25">
      <c r="A94" s="32"/>
      <c r="B94" s="10" t="s">
        <v>20</v>
      </c>
      <c r="C94" s="4"/>
      <c r="D94" s="4"/>
      <c r="E94" s="4"/>
      <c r="F94" s="4"/>
      <c r="G94" s="9"/>
      <c r="H94" s="9"/>
      <c r="I94" s="9"/>
      <c r="J94" s="9"/>
      <c r="K94" s="9"/>
      <c r="L94" s="9"/>
    </row>
    <row r="95" spans="1:12" ht="15.75" x14ac:dyDescent="0.25">
      <c r="A95" s="21" t="s">
        <v>48</v>
      </c>
      <c r="B95" s="11" t="s">
        <v>15</v>
      </c>
      <c r="C95" s="12"/>
      <c r="D95" s="12"/>
      <c r="E95" s="12"/>
      <c r="F95" s="12"/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ht="94.5" x14ac:dyDescent="0.25">
      <c r="A96" s="22" t="s">
        <v>52</v>
      </c>
      <c r="B96" s="2" t="s">
        <v>27</v>
      </c>
      <c r="C96" s="2"/>
      <c r="D96" s="2"/>
      <c r="E96" s="2"/>
      <c r="F96" s="2"/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ht="15.75" x14ac:dyDescent="0.25">
      <c r="A97" s="32"/>
      <c r="B97" s="10" t="s">
        <v>20</v>
      </c>
      <c r="C97" s="4"/>
      <c r="D97" s="4"/>
      <c r="E97" s="4"/>
      <c r="F97" s="4"/>
      <c r="G97" s="9"/>
      <c r="H97" s="9"/>
      <c r="I97" s="9">
        <v>0</v>
      </c>
      <c r="J97" s="9"/>
      <c r="K97" s="9"/>
      <c r="L97" s="9"/>
    </row>
    <row r="98" spans="1:12" ht="15.75" x14ac:dyDescent="0.25">
      <c r="A98" s="21" t="s">
        <v>53</v>
      </c>
      <c r="B98" s="11" t="s">
        <v>15</v>
      </c>
      <c r="C98" s="12"/>
      <c r="D98" s="12"/>
      <c r="E98" s="12"/>
      <c r="F98" s="12"/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ht="213.75" customHeight="1" x14ac:dyDescent="0.25">
      <c r="A99" s="22" t="s">
        <v>56</v>
      </c>
      <c r="B99" s="2" t="s">
        <v>61</v>
      </c>
      <c r="C99" s="6"/>
      <c r="D99" s="6"/>
      <c r="E99" s="6"/>
      <c r="F99" s="6"/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ht="15.75" x14ac:dyDescent="0.25">
      <c r="A100" s="32"/>
      <c r="B100" s="10" t="s">
        <v>20</v>
      </c>
      <c r="C100" s="4"/>
      <c r="D100" s="4"/>
      <c r="E100" s="4"/>
      <c r="F100" s="4"/>
      <c r="G100" s="9"/>
      <c r="H100" s="9"/>
      <c r="I100" s="9"/>
      <c r="J100" s="9"/>
      <c r="K100" s="9"/>
      <c r="L100" s="9"/>
    </row>
    <row r="101" spans="1:12" ht="15.75" x14ac:dyDescent="0.25">
      <c r="A101" s="21" t="s">
        <v>57</v>
      </c>
      <c r="B101" s="11" t="s">
        <v>15</v>
      </c>
      <c r="C101" s="12"/>
      <c r="D101" s="12"/>
      <c r="E101" s="12"/>
      <c r="F101" s="12"/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</row>
    <row r="102" spans="1:12" ht="163.5" customHeight="1" x14ac:dyDescent="0.25">
      <c r="A102" s="21" t="s">
        <v>62</v>
      </c>
      <c r="B102" s="2" t="s">
        <v>28</v>
      </c>
      <c r="C102" s="2"/>
      <c r="D102" s="2"/>
      <c r="E102" s="2"/>
      <c r="F102" s="2"/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ht="15.75" x14ac:dyDescent="0.25">
      <c r="A103" s="32"/>
      <c r="B103" s="10" t="s">
        <v>20</v>
      </c>
      <c r="C103" s="4"/>
      <c r="D103" s="4"/>
      <c r="E103" s="4"/>
      <c r="F103" s="4"/>
      <c r="G103" s="9"/>
      <c r="H103" s="9"/>
      <c r="I103" s="9"/>
      <c r="J103" s="9"/>
      <c r="K103" s="9"/>
      <c r="L103" s="9"/>
    </row>
    <row r="104" spans="1:12" ht="15.75" x14ac:dyDescent="0.25">
      <c r="A104" s="21" t="s">
        <v>63</v>
      </c>
      <c r="B104" s="11" t="s">
        <v>15</v>
      </c>
      <c r="C104" s="12"/>
      <c r="D104" s="12"/>
      <c r="E104" s="12"/>
      <c r="F104" s="12"/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ht="66.75" customHeight="1" x14ac:dyDescent="0.25">
      <c r="A105" s="21" t="s">
        <v>64</v>
      </c>
      <c r="B105" s="2" t="s">
        <v>66</v>
      </c>
      <c r="C105" s="2"/>
      <c r="D105" s="2"/>
      <c r="E105" s="2"/>
      <c r="F105" s="2"/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 ht="15.75" x14ac:dyDescent="0.25">
      <c r="A106" s="32"/>
      <c r="B106" s="10" t="s">
        <v>20</v>
      </c>
      <c r="C106" s="4"/>
      <c r="D106" s="4"/>
      <c r="E106" s="4"/>
      <c r="F106" s="4"/>
      <c r="G106" s="9"/>
      <c r="H106" s="9"/>
      <c r="I106" s="9"/>
      <c r="J106" s="9"/>
      <c r="K106" s="9"/>
      <c r="L106" s="9"/>
    </row>
    <row r="107" spans="1:12" ht="15.75" x14ac:dyDescent="0.25">
      <c r="A107" s="21" t="s">
        <v>65</v>
      </c>
      <c r="B107" s="11" t="s">
        <v>15</v>
      </c>
      <c r="C107" s="12"/>
      <c r="D107" s="12"/>
      <c r="E107" s="12"/>
      <c r="F107" s="12"/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11" spans="1:12" x14ac:dyDescent="0.25">
      <c r="A111" s="39" t="s">
        <v>68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</row>
  </sheetData>
  <autoFilter ref="A6:L6">
    <filterColumn colId="2" showButton="0"/>
    <filterColumn colId="3" showButton="0"/>
    <filterColumn colId="4" showButton="0"/>
  </autoFilter>
  <mergeCells count="26">
    <mergeCell ref="G83:L83"/>
    <mergeCell ref="A56:A60"/>
    <mergeCell ref="A61:A65"/>
    <mergeCell ref="A68:A72"/>
    <mergeCell ref="K1:L1"/>
    <mergeCell ref="A3:L3"/>
    <mergeCell ref="A4:A5"/>
    <mergeCell ref="B4:B5"/>
    <mergeCell ref="C4:F4"/>
    <mergeCell ref="G4:L4"/>
    <mergeCell ref="A111:L111"/>
    <mergeCell ref="A37:A41"/>
    <mergeCell ref="C6:F6"/>
    <mergeCell ref="A8:A12"/>
    <mergeCell ref="A13:A17"/>
    <mergeCell ref="A20:A24"/>
    <mergeCell ref="A25:A29"/>
    <mergeCell ref="A32:A36"/>
    <mergeCell ref="A73:A77"/>
    <mergeCell ref="A44:A48"/>
    <mergeCell ref="A49:A53"/>
    <mergeCell ref="C85:F85"/>
    <mergeCell ref="A82:L82"/>
    <mergeCell ref="A83:A84"/>
    <mergeCell ref="B83:B84"/>
    <mergeCell ref="C83:F83"/>
  </mergeCells>
  <pageMargins left="0.70866141732283472" right="0.70866141732283472" top="0.74803149606299213" bottom="0.74803149606299213" header="0.31496062992125984" footer="0.31496062992125984"/>
  <pageSetup paperSize="9" scale="57" firstPageNumber="6" fitToHeight="0" orientation="landscape" useFirstPageNumber="1" r:id="rId1"/>
  <headerFooter>
    <oddHeader>&amp;C&amp;P</oddHeader>
  </headerFooter>
  <rowBreaks count="2" manualBreakCount="2">
    <brk id="65" max="11" man="1"/>
    <brk id="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Полуновская Елена Владимировна</cp:lastModifiedBy>
  <cp:lastPrinted>2024-03-18T15:00:30Z</cp:lastPrinted>
  <dcterms:created xsi:type="dcterms:W3CDTF">2023-07-07T11:03:53Z</dcterms:created>
  <dcterms:modified xsi:type="dcterms:W3CDTF">2024-12-18T06:52:52Z</dcterms:modified>
</cp:coreProperties>
</file>